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2110" windowHeight="9285"/>
  </bookViews>
  <sheets>
    <sheet name="PO" sheetId="1" r:id="rId1"/>
    <sheet name="LANG" sheetId="2" state="hidden" r:id="rId2"/>
    <sheet name="Tabelle1" sheetId="3" state="hidden" r:id="rId3"/>
    <sheet name="Tabelle2" sheetId="4" r:id="rId4"/>
  </sheets>
  <definedNames>
    <definedName name="LanguageREF">PO!$D$2</definedName>
  </definedNames>
  <calcPr calcId="145621"/>
</workbook>
</file>

<file path=xl/calcChain.xml><?xml version="1.0" encoding="utf-8"?>
<calcChain xmlns="http://schemas.openxmlformats.org/spreadsheetml/2006/main">
  <c r="G22" i="1" l="1"/>
  <c r="D2" i="1" l="1"/>
  <c r="G21" i="1" l="1"/>
  <c r="B30" i="1"/>
  <c r="E12" i="1"/>
  <c r="B21" i="1"/>
  <c r="C21" i="1"/>
  <c r="B29" i="1"/>
  <c r="D20" i="1"/>
  <c r="B28" i="1"/>
  <c r="B26" i="1"/>
  <c r="B25" i="1"/>
  <c r="B27" i="1"/>
  <c r="C22" i="1"/>
  <c r="B23" i="1"/>
  <c r="E45" i="1"/>
  <c r="B34" i="1"/>
  <c r="B22" i="1"/>
  <c r="E20" i="1"/>
  <c r="C20" i="1"/>
  <c r="F20" i="1"/>
  <c r="B45" i="1"/>
  <c r="B38" i="1"/>
  <c r="B37" i="1"/>
  <c r="B2" i="1"/>
  <c r="G20" i="1"/>
  <c r="B31" i="1"/>
  <c r="B20" i="1"/>
  <c r="E17" i="1"/>
  <c r="E13" i="1"/>
  <c r="B14" i="1"/>
  <c r="E15" i="1"/>
  <c r="E16" i="1"/>
  <c r="B16" i="1"/>
  <c r="E14" i="1"/>
  <c r="B13" i="1"/>
  <c r="B17" i="1"/>
  <c r="B18" i="1"/>
  <c r="B15" i="1"/>
  <c r="B12" i="1"/>
  <c r="B11" i="1"/>
  <c r="E11" i="1"/>
  <c r="E8" i="1"/>
</calcChain>
</file>

<file path=xl/sharedStrings.xml><?xml version="1.0" encoding="utf-8"?>
<sst xmlns="http://schemas.openxmlformats.org/spreadsheetml/2006/main" count="88" uniqueCount="87">
  <si>
    <t>Jopp Interior Hungary Kft.</t>
  </si>
  <si>
    <t>Hinweis zum Produkt:</t>
  </si>
  <si>
    <t>ID</t>
  </si>
  <si>
    <t>TxtDeutsch</t>
  </si>
  <si>
    <t>TxtEnglish</t>
  </si>
  <si>
    <t>info-hu@jopp.com</t>
  </si>
  <si>
    <t>Bestellformular</t>
  </si>
  <si>
    <t>Please send your purchase order form to:</t>
  </si>
  <si>
    <t>Purchase Order Form</t>
  </si>
  <si>
    <t xml:space="preserve">Bitte schicken Sie Ihr Bestellformular an: </t>
  </si>
  <si>
    <t>Firmenname:</t>
  </si>
  <si>
    <t>Rechnungsadresse:</t>
  </si>
  <si>
    <t>Versandadresse:</t>
  </si>
  <si>
    <t>Name Besteller:</t>
  </si>
  <si>
    <t>Straße, Hausnummer:</t>
  </si>
  <si>
    <t>Telefonnummer:</t>
  </si>
  <si>
    <t>PLZ, Ort, Land:</t>
  </si>
  <si>
    <t>E-Mail:</t>
  </si>
  <si>
    <t>Umsatzsteuer ID:</t>
  </si>
  <si>
    <t>Street, number:</t>
  </si>
  <si>
    <t>Postcode, town, country:</t>
  </si>
  <si>
    <t>Phone number:</t>
  </si>
  <si>
    <t>Sales tax ID:</t>
  </si>
  <si>
    <t>Company name:</t>
  </si>
  <si>
    <t>Invoice address:</t>
  </si>
  <si>
    <t>Dispatch address:</t>
  </si>
  <si>
    <t>Name of orderer:</t>
  </si>
  <si>
    <t xml:space="preserve">Name Empfänger:  </t>
  </si>
  <si>
    <t xml:space="preserve">Name of receiver: </t>
  </si>
  <si>
    <t>Artikel</t>
  </si>
  <si>
    <t>Beschreibung</t>
  </si>
  <si>
    <t>Anzahl</t>
  </si>
  <si>
    <t>Gesamtpreis</t>
  </si>
  <si>
    <t>Article</t>
  </si>
  <si>
    <t>Description</t>
  </si>
  <si>
    <t>Quantity</t>
  </si>
  <si>
    <t>Total price</t>
  </si>
  <si>
    <t xml:space="preserve">* zzgl. Versandkosten </t>
  </si>
  <si>
    <t xml:space="preserve">* plus shipping costs </t>
  </si>
  <si>
    <t>Note on the product:</t>
  </si>
  <si>
    <t>Individuelle Anmerkung:</t>
  </si>
  <si>
    <t>Ort, Datum</t>
  </si>
  <si>
    <t>Unterschrift</t>
  </si>
  <si>
    <t>Place, Date</t>
  </si>
  <si>
    <t>Signature</t>
  </si>
  <si>
    <t>Bitte tragen Sie hier Ihre Bestellmenge ein. Achtung: die Mindestbestellmenge beträgt 100 Stück.</t>
  </si>
  <si>
    <t>Please enter your order quantity here. Attention: the minimum order quantity is 100 pieces.</t>
  </si>
  <si>
    <t>Individual comment:</t>
  </si>
  <si>
    <t>100 % Baumwolle, waschbar; Farbe: nach Verfügbarkeit</t>
  </si>
  <si>
    <t>100 % cotton, washable; colour: according to availability</t>
  </si>
  <si>
    <t>Größe (M/L)</t>
  </si>
  <si>
    <t>Size (M/L)</t>
  </si>
  <si>
    <t>Preisstaffelung (die Mindestbestellmenge beträgt 100 Stück):</t>
  </si>
  <si>
    <t>Price range (minimum order quantity is 100 pieces):</t>
  </si>
  <si>
    <t>Rékasi út 94</t>
  </si>
  <si>
    <t>HU-5000 Szolnok</t>
  </si>
  <si>
    <t>The individual prices depend on our quantity scale.</t>
  </si>
  <si>
    <t>Die Einzelpreise richten sich nach unserer Mengenstaffel.</t>
  </si>
  <si>
    <r>
      <t xml:space="preserve">Ügyvezeto igazgato </t>
    </r>
    <r>
      <rPr>
        <sz val="10"/>
        <color theme="1" tint="0.34998626667073579"/>
        <rFont val="Wingdings"/>
        <charset val="2"/>
      </rPr>
      <t>s</t>
    </r>
    <r>
      <rPr>
        <sz val="10"/>
        <color theme="1" tint="0.34998626667073579"/>
        <rFont val="Arial"/>
        <family val="2"/>
      </rPr>
      <t xml:space="preserve"> Christian Bock</t>
    </r>
  </si>
  <si>
    <r>
      <t xml:space="preserve">Cegjegyzek szam </t>
    </r>
    <r>
      <rPr>
        <sz val="10"/>
        <color theme="1" tint="0.34998626667073579"/>
        <rFont val="Wingdings"/>
        <charset val="2"/>
      </rPr>
      <t>s</t>
    </r>
    <r>
      <rPr>
        <sz val="10"/>
        <color theme="1" tint="0.34998626667073579"/>
        <rFont val="Arial"/>
        <family val="2"/>
      </rPr>
      <t xml:space="preserve"> 16-09-001788, Adoszam: 10634262-2-16, HU 10634262</t>
    </r>
  </si>
  <si>
    <r>
      <t xml:space="preserve">Commerzbank Zrt. </t>
    </r>
    <r>
      <rPr>
        <sz val="10"/>
        <color theme="1" tint="0.34998626667073579"/>
        <rFont val="Wingdings"/>
        <charset val="2"/>
      </rPr>
      <t>s</t>
    </r>
    <r>
      <rPr>
        <sz val="10"/>
        <color theme="1" tint="0.34998626667073579"/>
        <rFont val="Arial"/>
        <family val="2"/>
      </rPr>
      <t xml:space="preserve"> IBAN EUR HU46 1422 0108 4752 1009 0100 0003, BIC COBAHUHX</t>
    </r>
  </si>
  <si>
    <r>
      <t>UniCredit Bank Hungary Zrt.</t>
    </r>
    <r>
      <rPr>
        <sz val="10"/>
        <color theme="1" tint="0.34998626667073579"/>
        <rFont val="Wingdings"/>
        <charset val="2"/>
      </rPr>
      <t>s</t>
    </r>
    <r>
      <rPr>
        <sz val="10"/>
        <color theme="1" tint="0.34998626667073579"/>
        <rFont val="Arial"/>
        <family val="2"/>
      </rPr>
      <t xml:space="preserve"> IBAN EUR HU81 1091 8001 0000 0004 3185 0010, BIC BACXHUHB</t>
    </r>
  </si>
  <si>
    <t xml:space="preserve">After a positive check of your order, you will receive a binding order confirmation from Jopp Interior Hungary Kft. to your email address. The contract is only concluded with a written order confirmation from Jopp Interior Hungary Kft. Order and written order confirmation contain the conditions for the contractual relationship. Jopp Interior Hungary Kft. delivers exclusively on the basis of its general terms and conditions (version 10/2013) available at www.jopp.com. We do not recognize conflicting, deviating or additional terms and conditions of the customer unless we have expressly agreed to their validity in writing. Our general terms and conditions also apply if we carry out the delivery to the purchaser without reservation, knowing that the purchaser's conditions are contradictory or differ from our conditions. 
Subject to official rights of the current regulation EU 2020/426 of March 19, 2020, there are no delivery restrictions in the EU. Due to EU-export-restrictions orders from Non-EU-countries can neither be confirmed nor accepted.  </t>
  </si>
  <si>
    <t>Sprachauswahl</t>
  </si>
  <si>
    <t>Language selection</t>
  </si>
  <si>
    <t>Nach positiver Prüfung Ihrer Bestellung erhalten Sie eine verbindliche Auftragsbestätigung der Jopp Interior Hungary Kft. an Ihre E-Mail-Adresse.  Der Vertrag kommt nur mit einer schriftlichen Auftragsbestätigung Ihrer Bestellung durch die Jopp Interior Hungary Kft. zustande. Die Bestellung und die schriftliche Auftragsbestätigung enthalten die Bedingungen für das Vertragsverhältnis. Die Jopp Interior Hungary Kft. liefert ausschließlich auf der Grundlage ihrer Allgemeinen Geschäftsbedingungen (Stand 10/2013) verfügbar unter www.jopp.com. Entgegen stehende, abweichende oder zusätzliche Bedingungen des Bestellers erkennen wir nicht an, es sei denn wir haben  ihrer Geltung ausdrücklich schriftlich zugestimmt. Unsere Allgemeinen Geschäftsbedingungen gelten auch dann, wenn wir in Kenntnis entgegen stehender oder von unseren Bedingungen abweichender oder zusätzlicher Bedingungen des Bestellers die Lieferung an den Besteller vorbehaltlos ausführen. Vorbehaltlich behördlicher Änderungen der aktuellen Verordnung EU 2020/426 vom 19. März 2020 bestehen keine Lieferbeschränkungen in der EU. Bestellungen außerhalb der EU können aufgrund Exportbeschränkungen weder angenommen noch erfüllt werden.</t>
  </si>
  <si>
    <t>Einzelpreis (netto)*</t>
  </si>
  <si>
    <t>Unit price (net)*</t>
  </si>
  <si>
    <r>
      <rPr>
        <sz val="12"/>
        <color rgb="FF000000"/>
        <rFont val="Wingdings"/>
        <charset val="2"/>
      </rPr>
      <t xml:space="preserve">* </t>
    </r>
    <r>
      <rPr>
        <sz val="12"/>
        <color rgb="FF000000"/>
        <rFont val="Arial"/>
        <family val="2"/>
      </rPr>
      <t xml:space="preserve"> info-hu@jopp.com</t>
    </r>
  </si>
  <si>
    <r>
      <rPr>
        <sz val="12"/>
        <color rgb="FF000000"/>
        <rFont val="Wingdings"/>
        <charset val="2"/>
      </rPr>
      <t xml:space="preserve">( </t>
    </r>
    <r>
      <rPr>
        <sz val="12"/>
        <color rgb="FF000000"/>
        <rFont val="Arial"/>
        <family val="2"/>
      </rPr>
      <t>+36 56 500 397</t>
    </r>
  </si>
  <si>
    <t>at least 100 pieces</t>
  </si>
  <si>
    <t>mind. 100 Stück</t>
  </si>
  <si>
    <t>English</t>
  </si>
  <si>
    <t>This mask for mouth and nose only serves to protect people and minimizes the risk of droplet infection. The mask does not meet the EN149 standard and is not considered as "personal protective equipment". The mask has not been tested for the EN 14683 standard. The material was certified acc. to Oeko-Tex 100 standard. The mask should be washed before first use.</t>
  </si>
  <si>
    <t xml:space="preserve">Diese Mund- und Nasenmaske dient ausschließlich dem Schutz von Mitmenschen und minimiert die Gefahr einer Ansteckung durch Tröpfcheninfektion. Die Maske wurde nicht nach dem EN149 Standard konzipiert und gilt nicht als "persönliche Schutzausrüstung". Die Maske wurde nicht auf den Standard EN 14683 hin geprüft. Das Material ist nach Oeko-Tex 100 zertifiziert. Die Maske ist vor dem Erstgebrauch zu waschen. 
</t>
  </si>
  <si>
    <t>all prices excluding VAT</t>
  </si>
  <si>
    <t>alle Preise verstehen sich ohne Umsatzsteuer</t>
  </si>
  <si>
    <t xml:space="preserve">   100 pieces = 5.00 €/piece </t>
  </si>
  <si>
    <t xml:space="preserve">   500 pieces = 4.50 €/piece </t>
  </si>
  <si>
    <t xml:space="preserve">1,000 pieces = 4.00 €/piece </t>
  </si>
  <si>
    <t xml:space="preserve">5,000 pieces = 3.00 €/piece </t>
  </si>
  <si>
    <t xml:space="preserve">   100 Stück = 5,00 €/Stück </t>
  </si>
  <si>
    <t xml:space="preserve">   500 Stück = 4,50 €/Stück </t>
  </si>
  <si>
    <t xml:space="preserve">1.000 Stück = 4,00 €/Stück </t>
  </si>
  <si>
    <t xml:space="preserve">5.000 Stück = 3,00 €/Stück </t>
  </si>
  <si>
    <t>Mund- und Nasemaske - Kollektion "Matterhorn"</t>
  </si>
  <si>
    <t>Mask for mouth and nose - line "Matterhorn"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</si>
</sst>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8" x14ac:knownFonts="1">
    <font>
      <sz val="11"/>
      <color theme="1"/>
      <name val="Arial"/>
      <family val="2"/>
    </font>
    <font>
      <b/>
      <sz val="11"/>
      <color rgb="FF000000"/>
      <name val="Arial"/>
      <family val="2"/>
    </font>
    <font>
      <sz val="10"/>
      <color rgb="FFFFFFFF"/>
      <name val="Arial"/>
      <family val="2"/>
    </font>
    <font>
      <sz val="10"/>
      <color theme="1"/>
      <name val="Calibri"/>
      <family val="2"/>
      <scheme val="minor"/>
    </font>
    <font>
      <i/>
      <sz val="10"/>
      <color theme="1"/>
      <name val="Calibri"/>
      <family val="2"/>
      <scheme val="minor"/>
    </font>
    <font>
      <b/>
      <sz val="10"/>
      <color theme="0"/>
      <name val="Arial"/>
      <family val="2"/>
    </font>
    <font>
      <sz val="8"/>
      <color theme="1"/>
      <name val="Calibri"/>
      <family val="2"/>
      <scheme val="minor"/>
    </font>
    <font>
      <i/>
      <sz val="8"/>
      <color theme="1"/>
      <name val="Calibri"/>
      <family val="2"/>
      <scheme val="minor"/>
    </font>
    <font>
      <b/>
      <sz val="12"/>
      <color rgb="FF000000"/>
      <name val="Arial"/>
      <family val="2"/>
    </font>
    <font>
      <sz val="11"/>
      <name val="Calibri"/>
      <family val="2"/>
      <scheme val="minor"/>
    </font>
    <font>
      <sz val="11"/>
      <color theme="0"/>
      <name val="Calibri"/>
      <family val="2"/>
      <scheme val="minor"/>
    </font>
    <font>
      <sz val="11"/>
      <color theme="1"/>
      <name val="Arial"/>
      <family val="2"/>
    </font>
    <font>
      <b/>
      <sz val="11"/>
      <color theme="1"/>
      <name val="Arial"/>
      <family val="2"/>
    </font>
    <font>
      <sz val="11"/>
      <name val="Arial"/>
      <family val="2"/>
    </font>
    <font>
      <b/>
      <sz val="14"/>
      <color theme="0"/>
      <name val="Arial"/>
      <family val="2"/>
    </font>
    <font>
      <sz val="11"/>
      <color rgb="FF000000"/>
      <name val="Arial"/>
      <family val="2"/>
    </font>
    <font>
      <sz val="11"/>
      <color theme="0"/>
      <name val="Arial"/>
      <family val="2"/>
    </font>
    <font>
      <sz val="10"/>
      <color theme="1" tint="0.34998626667073579"/>
      <name val="Arial"/>
      <family val="2"/>
    </font>
    <font>
      <sz val="10"/>
      <color theme="1" tint="0.34998626667073579"/>
      <name val="Wingdings"/>
      <charset val="2"/>
    </font>
    <font>
      <sz val="10"/>
      <color theme="1" tint="0.34998626667073579"/>
      <name val="Calibri"/>
      <family val="2"/>
      <scheme val="minor"/>
    </font>
    <font>
      <u/>
      <sz val="11"/>
      <color theme="10"/>
      <name val="Calibri"/>
      <family val="2"/>
      <scheme val="minor"/>
    </font>
    <font>
      <u/>
      <sz val="18"/>
      <color theme="10"/>
      <name val="Arial"/>
      <family val="2"/>
    </font>
    <font>
      <sz val="12"/>
      <color rgb="FF000000"/>
      <name val="Arial"/>
      <family val="2"/>
    </font>
    <font>
      <sz val="12"/>
      <color rgb="FF000000"/>
      <name val="Wingdings"/>
      <charset val="2"/>
    </font>
    <font>
      <b/>
      <sz val="12"/>
      <color rgb="FF006192"/>
      <name val="Arial"/>
      <family val="2"/>
    </font>
    <font>
      <sz val="12"/>
      <color theme="1"/>
      <name val="Arial"/>
      <family val="2"/>
    </font>
    <font>
      <sz val="12"/>
      <color rgb="FFFFFFFF"/>
      <name val="Arial"/>
      <family val="2"/>
    </font>
    <font>
      <b/>
      <sz val="12"/>
      <color theme="1"/>
      <name val="Arial"/>
      <family val="2"/>
    </font>
    <font>
      <b/>
      <sz val="12"/>
      <color rgb="FFC00000"/>
      <name val="Arial"/>
      <family val="2"/>
    </font>
    <font>
      <sz val="12"/>
      <color rgb="FFC00000"/>
      <name val="Arial"/>
      <family val="2"/>
    </font>
    <font>
      <sz val="12"/>
      <name val="Arial"/>
      <family val="2"/>
    </font>
    <font>
      <sz val="12"/>
      <color theme="1"/>
      <name val="Calibri"/>
      <family val="2"/>
      <scheme val="minor"/>
    </font>
    <font>
      <i/>
      <sz val="12"/>
      <color theme="1"/>
      <name val="Calibri"/>
      <family val="2"/>
      <scheme val="minor"/>
    </font>
    <font>
      <sz val="12"/>
      <color theme="0"/>
      <name val="Arial"/>
      <family val="2"/>
    </font>
    <font>
      <sz val="12"/>
      <color theme="0"/>
      <name val="Calibri"/>
      <family val="2"/>
      <scheme val="minor"/>
    </font>
    <font>
      <sz val="9"/>
      <color theme="1"/>
      <name val="Arial"/>
      <family val="2"/>
    </font>
    <font>
      <sz val="10"/>
      <color theme="1"/>
      <name val="Arial"/>
      <family val="2"/>
    </font>
    <font>
      <b/>
      <i/>
      <sz val="12"/>
      <color rgb="FFC00000"/>
      <name val="Arial"/>
      <family val="2"/>
    </font>
  </fonts>
  <fills count="6">
    <fill>
      <patternFill patternType="none"/>
    </fill>
    <fill>
      <patternFill patternType="gray125"/>
    </fill>
    <fill>
      <patternFill patternType="solid">
        <fgColor rgb="FF006192"/>
        <bgColor indexed="64"/>
      </patternFill>
    </fill>
    <fill>
      <patternFill patternType="lightUp">
        <fgColor theme="0" tint="-0.24994659260841701"/>
        <bgColor theme="5"/>
      </patternFill>
    </fill>
    <fill>
      <patternFill patternType="solid">
        <fgColor theme="0" tint="-4.9989318521683403E-2"/>
        <bgColor indexed="64"/>
      </patternFill>
    </fill>
    <fill>
      <patternFill patternType="solid">
        <fgColor theme="5"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s>
  <cellStyleXfs count="2">
    <xf numFmtId="0" fontId="0" fillId="0" borderId="0"/>
    <xf numFmtId="0" fontId="20" fillId="0" borderId="0" applyNumberFormat="0" applyFill="0" applyBorder="0" applyAlignment="0" applyProtection="0"/>
  </cellStyleXfs>
  <cellXfs count="81">
    <xf numFmtId="0" fontId="0" fillId="0" borderId="0" xfId="0"/>
    <xf numFmtId="0" fontId="1" fillId="0" borderId="0" xfId="0" applyFont="1" applyAlignment="1">
      <alignment vertical="center"/>
    </xf>
    <xf numFmtId="0" fontId="3" fillId="0" borderId="0" xfId="0" applyFont="1"/>
    <xf numFmtId="0" fontId="4" fillId="0" borderId="0" xfId="0" applyFont="1"/>
    <xf numFmtId="0" fontId="6" fillId="0" borderId="0" xfId="0" applyFont="1"/>
    <xf numFmtId="0" fontId="7" fillId="0" borderId="0" xfId="0" applyFont="1" applyAlignment="1">
      <alignment vertical="top"/>
    </xf>
    <xf numFmtId="0" fontId="0" fillId="0" borderId="0" xfId="0" applyFill="1" applyBorder="1"/>
    <xf numFmtId="0" fontId="2" fillId="0" borderId="0" xfId="0" applyFont="1" applyFill="1" applyBorder="1" applyAlignment="1">
      <alignment vertical="center" wrapText="1"/>
    </xf>
    <xf numFmtId="0" fontId="10" fillId="0" borderId="0" xfId="0" applyFont="1"/>
    <xf numFmtId="0" fontId="9" fillId="0" borderId="0" xfId="0" applyFont="1" applyAlignment="1">
      <alignment wrapText="1"/>
    </xf>
    <xf numFmtId="0" fontId="0" fillId="0" borderId="0" xfId="0" applyAlignment="1">
      <alignment wrapText="1"/>
    </xf>
    <xf numFmtId="0" fontId="8" fillId="0" borderId="8" xfId="0" applyFont="1" applyBorder="1" applyAlignment="1">
      <alignment vertical="center"/>
    </xf>
    <xf numFmtId="0" fontId="0" fillId="0" borderId="10" xfId="0" applyBorder="1"/>
    <xf numFmtId="0" fontId="0" fillId="0" borderId="9" xfId="0" applyBorder="1"/>
    <xf numFmtId="0" fontId="0" fillId="0" borderId="0" xfId="0" applyFont="1"/>
    <xf numFmtId="0" fontId="14" fillId="3" borderId="1" xfId="0" applyFont="1" applyFill="1" applyBorder="1" applyAlignment="1" applyProtection="1">
      <alignment horizontal="center" vertical="center"/>
      <protection locked="0"/>
    </xf>
    <xf numFmtId="0" fontId="15" fillId="0" borderId="0" xfId="0" applyFont="1" applyAlignment="1">
      <alignment vertical="center"/>
    </xf>
    <xf numFmtId="0" fontId="13" fillId="0" borderId="0" xfId="0" quotePrefix="1" applyFont="1" applyBorder="1" applyAlignment="1">
      <alignment horizontal="left"/>
    </xf>
    <xf numFmtId="0" fontId="0" fillId="0" borderId="0" xfId="0" applyFont="1" applyFill="1"/>
    <xf numFmtId="0" fontId="11" fillId="0" borderId="0" xfId="0" applyFont="1"/>
    <xf numFmtId="0" fontId="11" fillId="0" borderId="3" xfId="0" applyFont="1" applyBorder="1"/>
    <xf numFmtId="0" fontId="11" fillId="0" borderId="0" xfId="0" applyFont="1" applyBorder="1"/>
    <xf numFmtId="0" fontId="16" fillId="0" borderId="0" xfId="0" applyFont="1" applyAlignment="1">
      <alignment wrapText="1"/>
    </xf>
    <xf numFmtId="0" fontId="17" fillId="0" borderId="0" xfId="0" applyFont="1"/>
    <xf numFmtId="0" fontId="19" fillId="0" borderId="0" xfId="0" applyFont="1"/>
    <xf numFmtId="0" fontId="0" fillId="4" borderId="1" xfId="0" applyFont="1" applyFill="1" applyBorder="1" applyAlignment="1" applyProtection="1">
      <alignment vertical="center" wrapText="1"/>
      <protection locked="0"/>
    </xf>
    <xf numFmtId="0" fontId="12" fillId="0" borderId="0" xfId="0" applyFont="1" applyAlignment="1">
      <alignment horizontal="left" vertical="center"/>
    </xf>
    <xf numFmtId="0" fontId="22" fillId="0" borderId="0" xfId="0" applyFont="1" applyAlignment="1">
      <alignment vertical="center"/>
    </xf>
    <xf numFmtId="0" fontId="25" fillId="0" borderId="1" xfId="0" applyFont="1" applyFill="1" applyBorder="1" applyAlignment="1">
      <alignment horizontal="left" vertical="top" wrapText="1"/>
    </xf>
    <xf numFmtId="0" fontId="25" fillId="0" borderId="1" xfId="0" applyFont="1" applyFill="1" applyBorder="1" applyAlignment="1" applyProtection="1">
      <alignment horizontal="left" vertical="top" wrapText="1"/>
    </xf>
    <xf numFmtId="0" fontId="26" fillId="2" borderId="1" xfId="0" applyFont="1" applyFill="1" applyBorder="1" applyAlignment="1">
      <alignment horizontal="center" vertical="top" wrapText="1"/>
    </xf>
    <xf numFmtId="0" fontId="26" fillId="2" borderId="8" xfId="0" applyFont="1" applyFill="1" applyBorder="1" applyAlignment="1">
      <alignment horizontal="center" vertical="top" wrapText="1"/>
    </xf>
    <xf numFmtId="0" fontId="22" fillId="0" borderId="8" xfId="0" applyFont="1" applyBorder="1" applyAlignment="1">
      <alignment vertical="center" wrapText="1"/>
    </xf>
    <xf numFmtId="3" fontId="27" fillId="4" borderId="5" xfId="0" applyNumberFormat="1" applyFont="1" applyFill="1" applyBorder="1" applyAlignment="1" applyProtection="1">
      <alignment horizontal="center" vertical="center" wrapText="1"/>
      <protection locked="0"/>
    </xf>
    <xf numFmtId="3" fontId="28" fillId="4" borderId="5" xfId="0" applyNumberFormat="1" applyFont="1" applyFill="1" applyBorder="1" applyAlignment="1" applyProtection="1">
      <alignment horizontal="center" vertical="center" wrapText="1"/>
      <protection locked="0"/>
    </xf>
    <xf numFmtId="0" fontId="29" fillId="0" borderId="0" xfId="0" quotePrefix="1" applyFont="1" applyBorder="1" applyAlignment="1">
      <alignment horizontal="left"/>
    </xf>
    <xf numFmtId="0" fontId="29" fillId="0" borderId="6" xfId="0" quotePrefix="1" applyFont="1" applyBorder="1" applyAlignment="1">
      <alignment horizontal="left"/>
    </xf>
    <xf numFmtId="0" fontId="25" fillId="0" borderId="0" xfId="0" applyFont="1" applyBorder="1" applyAlignment="1">
      <alignment horizontal="center"/>
    </xf>
    <xf numFmtId="0" fontId="31" fillId="0" borderId="0" xfId="0" applyFont="1"/>
    <xf numFmtId="0" fontId="32" fillId="0" borderId="0" xfId="0" applyFont="1"/>
    <xf numFmtId="0" fontId="30" fillId="0" borderId="0" xfId="0" quotePrefix="1" applyFont="1" applyBorder="1" applyAlignment="1">
      <alignment horizontal="left"/>
    </xf>
    <xf numFmtId="0" fontId="33" fillId="2" borderId="2" xfId="0" applyFont="1" applyFill="1" applyBorder="1"/>
    <xf numFmtId="0" fontId="34" fillId="2" borderId="3" xfId="0" applyFont="1" applyFill="1" applyBorder="1"/>
    <xf numFmtId="0" fontId="34" fillId="2" borderId="4" xfId="0" applyFont="1" applyFill="1" applyBorder="1"/>
    <xf numFmtId="0" fontId="7" fillId="4" borderId="6" xfId="0" applyFont="1" applyFill="1" applyBorder="1" applyAlignment="1">
      <alignment vertical="top"/>
    </xf>
    <xf numFmtId="0" fontId="30" fillId="0" borderId="0" xfId="0" applyFont="1"/>
    <xf numFmtId="0" fontId="35" fillId="0" borderId="0" xfId="0" applyFont="1"/>
    <xf numFmtId="0" fontId="35" fillId="0" borderId="0" xfId="0" applyFont="1" applyAlignment="1">
      <alignment vertical="top"/>
    </xf>
    <xf numFmtId="0" fontId="35" fillId="0" borderId="0" xfId="0" applyFont="1" applyAlignment="1">
      <alignment horizontal="left" vertical="top" wrapText="1"/>
    </xf>
    <xf numFmtId="0" fontId="35" fillId="0" borderId="0" xfId="0" applyFont="1" applyAlignment="1">
      <alignment vertical="top" wrapText="1"/>
    </xf>
    <xf numFmtId="0" fontId="35" fillId="0" borderId="0" xfId="0" quotePrefix="1" applyFont="1" applyBorder="1" applyAlignment="1">
      <alignment horizontal="left"/>
    </xf>
    <xf numFmtId="0" fontId="36" fillId="0" borderId="0" xfId="0" applyFont="1"/>
    <xf numFmtId="0" fontId="29" fillId="0" borderId="3" xfId="0" quotePrefix="1" applyFont="1" applyBorder="1" applyAlignment="1">
      <alignment horizontal="left"/>
    </xf>
    <xf numFmtId="0" fontId="37" fillId="0" borderId="6" xfId="0" quotePrefix="1" applyFont="1" applyBorder="1" applyAlignment="1">
      <alignment horizontal="left" vertical="top"/>
    </xf>
    <xf numFmtId="0" fontId="5" fillId="0" borderId="0" xfId="0" applyFont="1" applyFill="1" applyBorder="1" applyAlignment="1">
      <alignment horizontal="center" vertical="center" wrapText="1"/>
    </xf>
    <xf numFmtId="0" fontId="25" fillId="0" borderId="0" xfId="0" applyFont="1" applyAlignment="1">
      <alignment horizontal="left" vertical="top" wrapText="1"/>
    </xf>
    <xf numFmtId="0" fontId="33" fillId="2" borderId="17" xfId="0" applyFont="1" applyFill="1" applyBorder="1" applyAlignment="1">
      <alignment horizontal="left" vertical="top" wrapText="1"/>
    </xf>
    <xf numFmtId="0" fontId="33" fillId="2" borderId="0" xfId="0" applyFont="1" applyFill="1" applyBorder="1" applyAlignment="1">
      <alignment horizontal="left" vertical="top" wrapText="1"/>
    </xf>
    <xf numFmtId="0" fontId="33" fillId="2" borderId="18" xfId="0" applyFont="1" applyFill="1" applyBorder="1" applyAlignment="1">
      <alignment horizontal="left" vertical="top" wrapText="1"/>
    </xf>
    <xf numFmtId="0" fontId="33" fillId="2" borderId="5" xfId="0" applyFont="1" applyFill="1" applyBorder="1" applyAlignment="1">
      <alignment horizontal="left" vertical="top" wrapText="1"/>
    </xf>
    <xf numFmtId="0" fontId="33" fillId="2" borderId="6" xfId="0" applyFont="1" applyFill="1" applyBorder="1" applyAlignment="1">
      <alignment horizontal="left" vertical="top" wrapText="1"/>
    </xf>
    <xf numFmtId="0" fontId="33" fillId="2" borderId="7" xfId="0" applyFont="1" applyFill="1" applyBorder="1" applyAlignment="1">
      <alignment horizontal="left" vertical="top" wrapText="1"/>
    </xf>
    <xf numFmtId="0" fontId="30" fillId="0" borderId="0" xfId="0" quotePrefix="1" applyFont="1" applyBorder="1" applyAlignment="1">
      <alignment horizontal="left"/>
    </xf>
    <xf numFmtId="0" fontId="21" fillId="5" borderId="14" xfId="1" applyFont="1" applyFill="1" applyBorder="1" applyAlignment="1" applyProtection="1">
      <alignment horizontal="center" vertical="center" wrapText="1"/>
      <protection locked="0"/>
    </xf>
    <xf numFmtId="0" fontId="21" fillId="5" borderId="15" xfId="1" applyFont="1" applyFill="1" applyBorder="1" applyAlignment="1" applyProtection="1">
      <alignment horizontal="center" vertical="center" wrapText="1"/>
      <protection locked="0"/>
    </xf>
    <xf numFmtId="0" fontId="21" fillId="5" borderId="16" xfId="1" applyFont="1" applyFill="1" applyBorder="1" applyAlignment="1" applyProtection="1">
      <alignment horizontal="center" vertical="center" wrapText="1"/>
      <protection locked="0"/>
    </xf>
    <xf numFmtId="0" fontId="24" fillId="5" borderId="11" xfId="0" applyFont="1" applyFill="1" applyBorder="1" applyAlignment="1">
      <alignment horizontal="center"/>
    </xf>
    <xf numFmtId="0" fontId="24" fillId="5" borderId="12" xfId="0" applyFont="1" applyFill="1" applyBorder="1" applyAlignment="1">
      <alignment horizontal="center"/>
    </xf>
    <xf numFmtId="0" fontId="24" fillId="5" borderId="13" xfId="0" applyFont="1" applyFill="1" applyBorder="1" applyAlignment="1">
      <alignment horizontal="center"/>
    </xf>
    <xf numFmtId="164" fontId="25" fillId="0" borderId="5" xfId="0" applyNumberFormat="1" applyFont="1" applyBorder="1" applyAlignment="1">
      <alignment horizontal="center" vertical="center"/>
    </xf>
    <xf numFmtId="164" fontId="25" fillId="0" borderId="7" xfId="0" applyNumberFormat="1" applyFont="1" applyBorder="1" applyAlignment="1">
      <alignment horizontal="center" vertical="center"/>
    </xf>
    <xf numFmtId="0" fontId="11" fillId="4" borderId="9" xfId="0" applyFont="1" applyFill="1" applyBorder="1" applyAlignment="1" applyProtection="1">
      <alignment horizontal="center" vertical="top" wrapText="1"/>
      <protection locked="0"/>
    </xf>
    <xf numFmtId="0" fontId="11" fillId="4" borderId="10" xfId="0" applyFont="1" applyFill="1" applyBorder="1" applyAlignment="1" applyProtection="1">
      <alignment horizontal="center" vertical="top" wrapText="1"/>
      <protection locked="0"/>
    </xf>
    <xf numFmtId="0" fontId="26" fillId="2" borderId="2" xfId="0" applyFont="1" applyFill="1" applyBorder="1" applyAlignment="1">
      <alignment horizontal="center" vertical="top" wrapText="1"/>
    </xf>
    <xf numFmtId="0" fontId="26" fillId="2" borderId="4" xfId="0" applyFont="1" applyFill="1" applyBorder="1" applyAlignment="1">
      <alignment horizontal="center" vertical="top" wrapText="1"/>
    </xf>
    <xf numFmtId="0" fontId="7" fillId="4" borderId="6" xfId="0" applyFont="1" applyFill="1" applyBorder="1" applyAlignment="1" applyProtection="1">
      <alignment horizontal="center" vertical="top"/>
      <protection locked="0"/>
    </xf>
    <xf numFmtId="0" fontId="7" fillId="0" borderId="0" xfId="0" applyFont="1" applyAlignment="1">
      <alignment horizontal="left" vertical="top" wrapText="1"/>
    </xf>
    <xf numFmtId="0" fontId="28" fillId="0" borderId="3" xfId="0" quotePrefix="1" applyFont="1" applyBorder="1" applyAlignment="1">
      <alignment horizontal="left"/>
    </xf>
    <xf numFmtId="0" fontId="11" fillId="4" borderId="8" xfId="0" applyFont="1" applyFill="1" applyBorder="1" applyAlignment="1" applyProtection="1">
      <alignment horizontal="left" wrapText="1"/>
      <protection locked="0"/>
    </xf>
    <xf numFmtId="0" fontId="11" fillId="4" borderId="9" xfId="0" applyFont="1" applyFill="1" applyBorder="1" applyAlignment="1" applyProtection="1">
      <alignment horizontal="left" wrapText="1"/>
      <protection locked="0"/>
    </xf>
    <xf numFmtId="0" fontId="11" fillId="4" borderId="10" xfId="0" applyFont="1" applyFill="1" applyBorder="1" applyAlignment="1" applyProtection="1">
      <alignment horizontal="left" wrapText="1"/>
      <protection locked="0"/>
    </xf>
  </cellXfs>
  <cellStyles count="2">
    <cellStyle name="Hyperlink" xfId="1" builtinId="8"/>
    <cellStyle name="Standard" xfId="0" builtinId="0" customBuiltin="1"/>
  </cellStyles>
  <dxfs count="5">
    <dxf>
      <font>
        <strike val="0"/>
        <outline val="0"/>
        <shadow val="0"/>
        <u val="none"/>
        <vertAlign val="baseline"/>
        <sz val="9"/>
        <color theme="1"/>
        <name val="Arial"/>
        <scheme val="none"/>
      </font>
    </dxf>
    <dxf>
      <font>
        <strike val="0"/>
        <outline val="0"/>
        <shadow val="0"/>
        <u val="none"/>
        <vertAlign val="baseline"/>
        <sz val="9"/>
        <color theme="1"/>
        <name val="Arial"/>
        <scheme val="none"/>
      </font>
    </dxf>
    <dxf>
      <font>
        <strike val="0"/>
        <outline val="0"/>
        <shadow val="0"/>
        <u val="none"/>
        <vertAlign val="baseline"/>
        <sz val="9"/>
        <color theme="1"/>
        <name val="Arial"/>
        <scheme val="none"/>
      </font>
    </dxf>
    <dxf>
      <font>
        <strike val="0"/>
        <outline val="0"/>
        <shadow val="0"/>
        <u val="none"/>
        <vertAlign val="baseline"/>
        <sz val="9"/>
        <color theme="1"/>
        <name val="Arial"/>
        <scheme val="none"/>
      </font>
    </dxf>
    <dxf>
      <font>
        <strike val="0"/>
        <outline val="0"/>
        <shadow val="0"/>
        <u val="none"/>
        <vertAlign val="baseline"/>
        <sz val="9"/>
        <color theme="1"/>
        <name val="Arial"/>
        <scheme val="none"/>
      </font>
    </dxf>
  </dxfs>
  <tableStyles count="0" defaultTableStyle="TableStyleMedium2" defaultPivotStyle="PivotStyleLight16"/>
  <colors>
    <mruColors>
      <color rgb="FF0061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1449464</xdr:colOff>
      <xdr:row>1</xdr:row>
      <xdr:rowOff>91110</xdr:rowOff>
    </xdr:from>
    <xdr:to>
      <xdr:col>1</xdr:col>
      <xdr:colOff>1581986</xdr:colOff>
      <xdr:row>1</xdr:row>
      <xdr:rowOff>182219</xdr:rowOff>
    </xdr:to>
    <xdr:sp macro="" textlink="">
      <xdr:nvSpPr>
        <xdr:cNvPr id="2" name="Pfeil nach rechts 1"/>
        <xdr:cNvSpPr/>
      </xdr:nvSpPr>
      <xdr:spPr>
        <a:xfrm>
          <a:off x="2136921" y="463827"/>
          <a:ext cx="132522" cy="91109"/>
        </a:xfrm>
        <a:prstGeom prst="rightArrow">
          <a:avLst/>
        </a:prstGeom>
        <a:solidFill>
          <a:schemeClr val="accent2"/>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ables/table1.xml><?xml version="1.0" encoding="utf-8"?>
<table xmlns="http://schemas.openxmlformats.org/spreadsheetml/2006/main" id="1" name="tabLanguage" displayName="tabLanguage" ref="A1:C38" totalsRowShown="0" headerRowDxfId="4" dataDxfId="3">
  <autoFilter ref="A1:C38"/>
  <tableColumns count="3">
    <tableColumn id="1" name="ID" dataDxfId="2"/>
    <tableColumn id="2" name="TxtDeutsch" dataDxfId="1"/>
    <tableColumn id="3" name="TxtEnglish" dataDxfId="0"/>
  </tableColumns>
  <tableStyleInfo name="TableStyleMedium2"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hu@jopp.com"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www.jopp.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1"/>
  <sheetViews>
    <sheetView showGridLines="0" showRowColHeaders="0" tabSelected="1" showWhiteSpace="0" zoomScale="115" zoomScaleNormal="115" zoomScalePageLayoutView="115" workbookViewId="0">
      <selection activeCell="F21" sqref="F21"/>
    </sheetView>
  </sheetViews>
  <sheetFormatPr baseColWidth="10" defaultRowHeight="14.25" x14ac:dyDescent="0.2"/>
  <cols>
    <col min="1" max="1" width="8.875" customWidth="1"/>
    <col min="2" max="2" width="25.25" customWidth="1"/>
    <col min="3" max="3" width="37.625" customWidth="1"/>
    <col min="4" max="4" width="13" customWidth="1"/>
    <col min="5" max="5" width="18.625" customWidth="1"/>
    <col min="6" max="6" width="14.25" customWidth="1"/>
    <col min="7" max="7" width="12.625" customWidth="1"/>
    <col min="8" max="8" width="11.625" customWidth="1"/>
    <col min="9" max="9" width="2.25" customWidth="1"/>
    <col min="11" max="11" width="23.625" customWidth="1"/>
  </cols>
  <sheetData>
    <row r="1" spans="2:10" ht="29.25" customHeight="1" x14ac:dyDescent="0.2"/>
    <row r="2" spans="2:10" ht="20.25" customHeight="1" x14ac:dyDescent="0.25">
      <c r="B2" s="26" t="str">
        <f>VLOOKUP(1,tabLanguage[#All],LanguageREF,)</f>
        <v>Language selection</v>
      </c>
      <c r="C2" s="15" t="s">
        <v>72</v>
      </c>
      <c r="D2" s="8">
        <f>IF(C2="Deutsch",2,3)</f>
        <v>3</v>
      </c>
      <c r="E2" s="1"/>
    </row>
    <row r="3" spans="2:10" ht="8.25" customHeight="1" x14ac:dyDescent="0.2">
      <c r="E3" s="1"/>
    </row>
    <row r="4" spans="2:10" ht="27" customHeight="1" x14ac:dyDescent="0.2">
      <c r="E4" s="1"/>
    </row>
    <row r="5" spans="2:10" ht="15" x14ac:dyDescent="0.2">
      <c r="B5" s="27" t="s">
        <v>0</v>
      </c>
      <c r="G5" s="6"/>
      <c r="H5" s="7"/>
      <c r="I5" s="6"/>
    </row>
    <row r="6" spans="2:10" ht="14.45" customHeight="1" x14ac:dyDescent="0.2">
      <c r="B6" s="45" t="s">
        <v>54</v>
      </c>
      <c r="E6" s="54"/>
      <c r="F6" s="54"/>
      <c r="G6" s="54"/>
      <c r="H6" s="54"/>
    </row>
    <row r="7" spans="2:10" ht="15.75" thickBot="1" x14ac:dyDescent="0.25">
      <c r="B7" s="45" t="s">
        <v>55</v>
      </c>
      <c r="E7" s="54"/>
      <c r="F7" s="54"/>
      <c r="G7" s="54"/>
      <c r="H7" s="54"/>
    </row>
    <row r="8" spans="2:10" ht="14.45" customHeight="1" x14ac:dyDescent="0.25">
      <c r="B8" s="27" t="s">
        <v>68</v>
      </c>
      <c r="E8" s="66" t="str">
        <f>VLOOKUP(2,tabLanguage[#All],LanguageREF,)</f>
        <v>Please send your purchase order form to:</v>
      </c>
      <c r="F8" s="67"/>
      <c r="G8" s="67"/>
      <c r="H8" s="68"/>
    </row>
    <row r="9" spans="2:10" ht="24" customHeight="1" thickBot="1" x14ac:dyDescent="0.25">
      <c r="B9" s="27" t="s">
        <v>69</v>
      </c>
      <c r="C9" s="16"/>
      <c r="E9" s="63" t="s">
        <v>5</v>
      </c>
      <c r="F9" s="64"/>
      <c r="G9" s="64"/>
      <c r="H9" s="65"/>
    </row>
    <row r="10" spans="2:10" ht="42.75" customHeight="1" x14ac:dyDescent="0.2">
      <c r="B10" s="14"/>
    </row>
    <row r="11" spans="2:10" ht="29.25" customHeight="1" x14ac:dyDescent="0.2">
      <c r="B11" s="11" t="str">
        <f>VLOOKUP(5,tabLanguage[#All],LanguageREF,)</f>
        <v>Invoice address:</v>
      </c>
      <c r="C11" s="12"/>
      <c r="E11" s="11" t="str">
        <f>VLOOKUP(6,tabLanguage[#All],LanguageREF,)</f>
        <v>Dispatch address:</v>
      </c>
      <c r="F11" s="13"/>
      <c r="G11" s="13"/>
      <c r="H11" s="12"/>
    </row>
    <row r="12" spans="2:10" ht="47.25" customHeight="1" x14ac:dyDescent="0.2">
      <c r="B12" s="28" t="str">
        <f>VLOOKUP(4,tabLanguage[#All],LanguageREF,)</f>
        <v>Company name:</v>
      </c>
      <c r="C12" s="25"/>
      <c r="D12" s="14"/>
      <c r="E12" s="29" t="str">
        <f>VLOOKUP(4,tabLanguage[#All],LanguageREF,)</f>
        <v>Company name:</v>
      </c>
      <c r="F12" s="71"/>
      <c r="G12" s="71"/>
      <c r="H12" s="72"/>
      <c r="J12" s="10"/>
    </row>
    <row r="13" spans="2:10" ht="47.25" customHeight="1" x14ac:dyDescent="0.25">
      <c r="B13" s="28" t="str">
        <f>VLOOKUP(7,tabLanguage[#All],LanguageREF,)</f>
        <v>Name of orderer:</v>
      </c>
      <c r="C13" s="25"/>
      <c r="D13" s="14"/>
      <c r="E13" s="29" t="str">
        <f>VLOOKUP(13,tabLanguage[#All],LanguageREF,)</f>
        <v xml:space="preserve">Name of receiver: </v>
      </c>
      <c r="F13" s="71"/>
      <c r="G13" s="71"/>
      <c r="H13" s="72"/>
      <c r="J13" s="9"/>
    </row>
    <row r="14" spans="2:10" ht="47.25" customHeight="1" x14ac:dyDescent="0.2">
      <c r="B14" s="28" t="str">
        <f>VLOOKUP(8,tabLanguage[#All],LanguageREF,)</f>
        <v>Street, number:</v>
      </c>
      <c r="C14" s="25"/>
      <c r="D14" s="14"/>
      <c r="E14" s="29" t="str">
        <f>VLOOKUP(8,tabLanguage[#All],LanguageREF,)</f>
        <v>Street, number:</v>
      </c>
      <c r="F14" s="71"/>
      <c r="G14" s="71"/>
      <c r="H14" s="72"/>
    </row>
    <row r="15" spans="2:10" ht="31.5" customHeight="1" x14ac:dyDescent="0.2">
      <c r="B15" s="28" t="str">
        <f>VLOOKUP(9,tabLanguage[#All],LanguageREF,)</f>
        <v>Postcode, town, country:</v>
      </c>
      <c r="C15" s="25"/>
      <c r="D15" s="14"/>
      <c r="E15" s="29" t="str">
        <f>VLOOKUP(9,tabLanguage[#All],LanguageREF,)</f>
        <v>Postcode, town, country:</v>
      </c>
      <c r="F15" s="71"/>
      <c r="G15" s="71"/>
      <c r="H15" s="72"/>
    </row>
    <row r="16" spans="2:10" ht="31.5" customHeight="1" x14ac:dyDescent="0.2">
      <c r="B16" s="28" t="str">
        <f>VLOOKUP(10,tabLanguage[#All],LanguageREF,)</f>
        <v>Phone number:</v>
      </c>
      <c r="C16" s="25"/>
      <c r="D16" s="14"/>
      <c r="E16" s="29" t="str">
        <f>VLOOKUP(10,tabLanguage[#All],LanguageREF,)</f>
        <v>Phone number:</v>
      </c>
      <c r="F16" s="71"/>
      <c r="G16" s="71"/>
      <c r="H16" s="72"/>
    </row>
    <row r="17" spans="2:11" ht="31.5" customHeight="1" x14ac:dyDescent="0.2">
      <c r="B17" s="28" t="str">
        <f>VLOOKUP(11,tabLanguage[#All],LanguageREF,)</f>
        <v>E-Mail:</v>
      </c>
      <c r="C17" s="25"/>
      <c r="D17" s="14"/>
      <c r="E17" s="29" t="str">
        <f>VLOOKUP(11,tabLanguage[#All],LanguageREF,)</f>
        <v>E-Mail:</v>
      </c>
      <c r="F17" s="71"/>
      <c r="G17" s="71"/>
      <c r="H17" s="72"/>
    </row>
    <row r="18" spans="2:11" ht="31.5" customHeight="1" x14ac:dyDescent="0.2">
      <c r="B18" s="28" t="str">
        <f>VLOOKUP(12,tabLanguage[#All],LanguageREF,)</f>
        <v>Sales tax ID:</v>
      </c>
      <c r="C18" s="25"/>
      <c r="D18" s="14"/>
      <c r="E18" s="14"/>
      <c r="F18" s="14"/>
    </row>
    <row r="19" spans="2:11" ht="39" customHeight="1" x14ac:dyDescent="0.2">
      <c r="B19" s="18"/>
    </row>
    <row r="20" spans="2:11" ht="40.5" customHeight="1" x14ac:dyDescent="0.2">
      <c r="B20" s="30" t="str">
        <f>VLOOKUP(14,tabLanguage[#All],LanguageREF,)</f>
        <v>Article</v>
      </c>
      <c r="C20" s="30" t="str">
        <f>VLOOKUP(15,tabLanguage[#All],LanguageREF,)</f>
        <v>Description</v>
      </c>
      <c r="D20" s="31" t="str">
        <f>VLOOKUP(33,tabLanguage[#All],LanguageREF,)</f>
        <v>Size (M/L)</v>
      </c>
      <c r="E20" s="30" t="str">
        <f>VLOOKUP(16,tabLanguage[#All],LanguageREF,)</f>
        <v>Quantity</v>
      </c>
      <c r="F20" s="30" t="str">
        <f>VLOOKUP(17,tabLanguage[#All],LanguageREF,)</f>
        <v>Unit price (net)*</v>
      </c>
      <c r="G20" s="73" t="str">
        <f>VLOOKUP(18,tabLanguage[#All],LanguageREF,)</f>
        <v>Total price</v>
      </c>
      <c r="H20" s="74"/>
    </row>
    <row r="21" spans="2:11" s="19" customFormat="1" ht="54.75" customHeight="1" x14ac:dyDescent="0.2">
      <c r="B21" s="32" t="str">
        <f>VLOOKUP(19,tabLanguage[#All],LanguageREF,)</f>
        <v>Mask for mouth and nose - line "Matterhorn"</v>
      </c>
      <c r="C21" s="32" t="str">
        <f>VLOOKUP(20,tabLanguage[#All],LanguageREF,)</f>
        <v>100 % cotton, washable; colour: according to availability</v>
      </c>
      <c r="D21" s="33"/>
      <c r="E21" s="34"/>
      <c r="F21" s="34"/>
      <c r="G21" s="69">
        <f>IFERROR(E21*F21,"")</f>
        <v>0</v>
      </c>
      <c r="H21" s="70"/>
    </row>
    <row r="22" spans="2:11" s="19" customFormat="1" ht="54.75" customHeight="1" x14ac:dyDescent="0.2">
      <c r="B22" s="32" t="str">
        <f>VLOOKUP(19,tabLanguage[#All],LanguageREF,)</f>
        <v>Mask for mouth and nose - line "Matterhorn"</v>
      </c>
      <c r="C22" s="32" t="str">
        <f>VLOOKUP(20,tabLanguage[#All],LanguageREF,)</f>
        <v>100 % cotton, washable; colour: according to availability</v>
      </c>
      <c r="D22" s="33"/>
      <c r="E22" s="34"/>
      <c r="F22" s="34"/>
      <c r="G22" s="69">
        <f>IFERROR(E22*F22,"")</f>
        <v>0</v>
      </c>
      <c r="H22" s="70"/>
    </row>
    <row r="23" spans="2:11" s="19" customFormat="1" ht="15.75" x14ac:dyDescent="0.25">
      <c r="B23" s="77" t="str">
        <f>VLOOKUP(21,tabLanguage[#All],LanguageREF,)</f>
        <v xml:space="preserve">* plus shipping costs </v>
      </c>
      <c r="C23" s="77"/>
      <c r="D23" s="77"/>
      <c r="E23" s="77"/>
      <c r="F23" s="20"/>
      <c r="G23" s="20"/>
      <c r="H23" s="20"/>
    </row>
    <row r="24" spans="2:11" s="19" customFormat="1" ht="15" x14ac:dyDescent="0.2">
      <c r="B24" s="35"/>
      <c r="C24" s="36"/>
      <c r="D24" s="35"/>
      <c r="E24" s="35"/>
      <c r="F24" s="21"/>
      <c r="G24" s="21"/>
      <c r="H24" s="21"/>
    </row>
    <row r="25" spans="2:11" s="19" customFormat="1" ht="15" x14ac:dyDescent="0.2">
      <c r="B25" s="52" t="str">
        <f>VLOOKUP(29,tabLanguage[#All],LanguageREF,)</f>
        <v>Price range (minimum order quantity is 100 pieces):</v>
      </c>
      <c r="C25" s="35"/>
      <c r="D25" s="35"/>
      <c r="E25" s="35"/>
      <c r="F25" s="21"/>
      <c r="G25" s="21"/>
      <c r="H25" s="21"/>
    </row>
    <row r="26" spans="2:11" s="19" customFormat="1" ht="15" x14ac:dyDescent="0.2">
      <c r="B26" s="35" t="str">
        <f>VLOOKUP(30,tabLanguage[#All],LanguageREF,)</f>
        <v xml:space="preserve">   100 pieces = 5.00 €/piece </v>
      </c>
      <c r="C26" s="35"/>
      <c r="D26" s="35"/>
      <c r="E26" s="35"/>
      <c r="F26" s="21"/>
      <c r="G26" s="21"/>
      <c r="H26" s="21"/>
    </row>
    <row r="27" spans="2:11" s="19" customFormat="1" ht="15" x14ac:dyDescent="0.2">
      <c r="B27" s="35" t="str">
        <f>VLOOKUP(31,tabLanguage[#All],LanguageREF,)</f>
        <v xml:space="preserve">   500 pieces = 4.50 €/piece </v>
      </c>
      <c r="C27" s="35"/>
      <c r="D27" s="35"/>
      <c r="E27" s="35"/>
      <c r="F27" s="21"/>
      <c r="G27" s="21"/>
      <c r="H27" s="21"/>
    </row>
    <row r="28" spans="2:11" s="19" customFormat="1" ht="15" x14ac:dyDescent="0.2">
      <c r="B28" s="35" t="str">
        <f>VLOOKUP(32,tabLanguage[#All],LanguageREF,)</f>
        <v xml:space="preserve">1,000 pieces = 4.00 €/piece </v>
      </c>
      <c r="C28" s="35"/>
      <c r="D28" s="35"/>
      <c r="E28" s="35"/>
      <c r="F28" s="21"/>
      <c r="G28" s="21"/>
      <c r="H28" s="21"/>
    </row>
    <row r="29" spans="2:11" s="19" customFormat="1" ht="15" x14ac:dyDescent="0.2">
      <c r="B29" s="35" t="str">
        <f>VLOOKUP(34,tabLanguage[#All],LanguageREF,)</f>
        <v xml:space="preserve">5,000 pieces = 3.00 €/piece </v>
      </c>
      <c r="C29" s="35"/>
      <c r="D29" s="35"/>
      <c r="E29" s="35"/>
      <c r="F29" s="21"/>
      <c r="G29" s="21"/>
      <c r="H29" s="21"/>
    </row>
    <row r="30" spans="2:11" s="19" customFormat="1" ht="21.75" customHeight="1" x14ac:dyDescent="0.2">
      <c r="B30" s="53" t="str">
        <f>VLOOKUP(37,tabLanguage[#All],LanguageREF,)</f>
        <v>all prices excluding VAT</v>
      </c>
      <c r="C30" s="36"/>
      <c r="D30" s="37"/>
      <c r="E30" s="37"/>
      <c r="F30" s="21"/>
      <c r="G30" s="21"/>
      <c r="H30" s="21"/>
    </row>
    <row r="31" spans="2:11" s="19" customFormat="1" ht="27.75" customHeight="1" x14ac:dyDescent="0.2">
      <c r="B31" s="62" t="str">
        <f>VLOOKUP(22,tabLanguage[#All],LanguageREF,)</f>
        <v>Individual comment:</v>
      </c>
      <c r="C31" s="62"/>
      <c r="D31" s="62"/>
      <c r="E31" s="62"/>
      <c r="F31" s="21"/>
      <c r="G31" s="21"/>
      <c r="H31" s="21"/>
    </row>
    <row r="32" spans="2:11" s="19" customFormat="1" ht="24.75" customHeight="1" x14ac:dyDescent="0.2">
      <c r="B32" s="78"/>
      <c r="C32" s="79"/>
      <c r="D32" s="79"/>
      <c r="E32" s="79"/>
      <c r="F32" s="79"/>
      <c r="G32" s="79"/>
      <c r="H32" s="80"/>
      <c r="K32" s="22"/>
    </row>
    <row r="33" spans="2:8" ht="30.75" customHeight="1" x14ac:dyDescent="0.2">
      <c r="B33" s="2"/>
      <c r="C33" s="2"/>
      <c r="D33" s="2"/>
      <c r="E33" s="2"/>
      <c r="F33" s="2"/>
      <c r="G33" s="2"/>
      <c r="H33" s="2"/>
    </row>
    <row r="34" spans="2:8" x14ac:dyDescent="0.2">
      <c r="B34" s="55" t="str">
        <f>VLOOKUP(23,tabLanguage[#All],LanguageREF,)</f>
        <v xml:space="preserve">After a positive check of your order, you will receive a binding order confirmation from Jopp Interior Hungary Kft. to your email address. The contract is only concluded with a written order confirmation from Jopp Interior Hungary Kft. Order and written order confirmation contain the conditions for the contractual relationship. Jopp Interior Hungary Kft. delivers exclusively on the basis of its general terms and conditions (version 10/2013) available at www.jopp.com. We do not recognize conflicting, deviating or additional terms and conditions of the customer unless we have expressly agreed to their validity in writing. Our general terms and conditions also apply if we carry out the delivery to the purchaser without reservation, knowing that the purchaser's conditions are contradictory or differ from our conditions. 
Subject to official rights of the current regulation EU 2020/426 of March 19, 2020, there are no delivery restrictions in the EU. Due to EU-export-restrictions orders from Non-EU-countries can neither be confirmed nor accepted.  </v>
      </c>
      <c r="C34" s="55"/>
      <c r="D34" s="55"/>
      <c r="E34" s="55"/>
      <c r="F34" s="55"/>
      <c r="G34" s="55"/>
      <c r="H34" s="55"/>
    </row>
    <row r="35" spans="2:8" x14ac:dyDescent="0.2">
      <c r="B35" s="55"/>
      <c r="C35" s="55"/>
      <c r="D35" s="55"/>
      <c r="E35" s="55"/>
      <c r="F35" s="55"/>
      <c r="G35" s="55"/>
      <c r="H35" s="55"/>
    </row>
    <row r="36" spans="2:8" ht="150" customHeight="1" x14ac:dyDescent="0.2">
      <c r="B36" s="55"/>
      <c r="C36" s="55"/>
      <c r="D36" s="55"/>
      <c r="E36" s="55"/>
      <c r="F36" s="55"/>
      <c r="G36" s="55"/>
      <c r="H36" s="55"/>
    </row>
    <row r="37" spans="2:8" ht="15.75" x14ac:dyDescent="0.25">
      <c r="B37" s="41" t="str">
        <f>VLOOKUP(24,tabLanguage[#All],LanguageREF,)</f>
        <v>Note on the product:</v>
      </c>
      <c r="C37" s="42"/>
      <c r="D37" s="42"/>
      <c r="E37" s="42"/>
      <c r="F37" s="42"/>
      <c r="G37" s="42"/>
      <c r="H37" s="43"/>
    </row>
    <row r="38" spans="2:8" ht="14.45" customHeight="1" x14ac:dyDescent="0.2">
      <c r="B38" s="56" t="str">
        <f>VLOOKUP(25,tabLanguage[#All],LanguageREF,)</f>
        <v>This mask for mouth and nose only serves to protect people and minimizes the risk of droplet infection. The mask does not meet the EN149 standard and is not considered as "personal protective equipment". The mask has not been tested for the EN 14683 standard. The material was certified acc. to Oeko-Tex 100 standard. The mask should be washed before first use.</v>
      </c>
      <c r="C38" s="57"/>
      <c r="D38" s="57"/>
      <c r="E38" s="57"/>
      <c r="F38" s="57"/>
      <c r="G38" s="57"/>
      <c r="H38" s="58"/>
    </row>
    <row r="39" spans="2:8" x14ac:dyDescent="0.2">
      <c r="B39" s="56"/>
      <c r="C39" s="57"/>
      <c r="D39" s="57"/>
      <c r="E39" s="57"/>
      <c r="F39" s="57"/>
      <c r="G39" s="57"/>
      <c r="H39" s="58"/>
    </row>
    <row r="40" spans="2:8" ht="40.5" customHeight="1" x14ac:dyDescent="0.2">
      <c r="B40" s="59"/>
      <c r="C40" s="60"/>
      <c r="D40" s="60"/>
      <c r="E40" s="60"/>
      <c r="F40" s="60"/>
      <c r="G40" s="60"/>
      <c r="H40" s="61"/>
    </row>
    <row r="41" spans="2:8" ht="15.75" x14ac:dyDescent="0.25">
      <c r="B41" s="39"/>
      <c r="C41" s="38"/>
      <c r="D41" s="38"/>
      <c r="E41" s="38"/>
      <c r="F41" s="38"/>
      <c r="G41" s="38"/>
      <c r="H41" s="38"/>
    </row>
    <row r="42" spans="2:8" ht="32.25" customHeight="1" x14ac:dyDescent="0.2">
      <c r="B42" s="76"/>
      <c r="C42" s="76"/>
      <c r="D42" s="76"/>
      <c r="E42" s="76"/>
      <c r="F42" s="76"/>
      <c r="G42" s="76"/>
      <c r="H42" s="76"/>
    </row>
    <row r="43" spans="2:8" ht="9" customHeight="1" x14ac:dyDescent="0.2">
      <c r="C43" s="4"/>
      <c r="D43" s="4"/>
      <c r="E43" s="4"/>
      <c r="F43" s="4"/>
      <c r="G43" s="4"/>
      <c r="H43" s="4"/>
    </row>
    <row r="44" spans="2:8" ht="45" customHeight="1" x14ac:dyDescent="0.2">
      <c r="B44" s="75"/>
      <c r="C44" s="75"/>
      <c r="D44" s="5"/>
      <c r="E44" s="44"/>
      <c r="F44" s="44"/>
      <c r="G44" s="44"/>
      <c r="H44" s="44"/>
    </row>
    <row r="45" spans="2:8" ht="21" customHeight="1" x14ac:dyDescent="0.2">
      <c r="B45" s="40" t="str">
        <f>VLOOKUP(26,tabLanguage[#All],LanguageREF,)</f>
        <v>Place, Date</v>
      </c>
      <c r="C45" s="40"/>
      <c r="D45" s="40"/>
      <c r="E45" s="40" t="str">
        <f>VLOOKUP(27,tabLanguage[#All],LanguageREF,)</f>
        <v>Signature</v>
      </c>
      <c r="F45" s="17"/>
      <c r="G45" s="17"/>
      <c r="H45" s="17"/>
    </row>
    <row r="46" spans="2:8" ht="32.25" customHeight="1" x14ac:dyDescent="0.2">
      <c r="B46" s="5"/>
      <c r="C46" s="5"/>
      <c r="D46" s="5"/>
      <c r="E46" s="5"/>
      <c r="F46" s="5"/>
      <c r="G46" s="5"/>
      <c r="H46" s="5"/>
    </row>
    <row r="47" spans="2:8" ht="12.75" customHeight="1" x14ac:dyDescent="0.2">
      <c r="B47" s="3"/>
    </row>
    <row r="48" spans="2:8" ht="15" customHeight="1" x14ac:dyDescent="0.2">
      <c r="B48" s="23" t="s">
        <v>58</v>
      </c>
      <c r="C48" s="24"/>
      <c r="D48" s="24"/>
      <c r="E48" s="24"/>
      <c r="F48" s="2"/>
    </row>
    <row r="49" spans="2:6" ht="15" customHeight="1" x14ac:dyDescent="0.2">
      <c r="B49" s="23" t="s">
        <v>59</v>
      </c>
      <c r="C49" s="24"/>
      <c r="D49" s="24"/>
      <c r="E49" s="24"/>
      <c r="F49" s="2"/>
    </row>
    <row r="50" spans="2:6" x14ac:dyDescent="0.2">
      <c r="B50" s="23" t="s">
        <v>60</v>
      </c>
      <c r="C50" s="24"/>
      <c r="D50" s="24"/>
      <c r="E50" s="24"/>
      <c r="F50" s="2"/>
    </row>
    <row r="51" spans="2:6" ht="15" customHeight="1" x14ac:dyDescent="0.2">
      <c r="B51" s="23" t="s">
        <v>61</v>
      </c>
      <c r="C51" s="24"/>
      <c r="D51" s="24"/>
      <c r="E51" s="24"/>
      <c r="F51" s="2"/>
    </row>
  </sheetData>
  <sheetProtection password="C641" sheet="1" objects="1" scenarios="1" selectLockedCells="1"/>
  <mergeCells count="20">
    <mergeCell ref="B44:C44"/>
    <mergeCell ref="B42:H42"/>
    <mergeCell ref="B23:E23"/>
    <mergeCell ref="B32:H32"/>
    <mergeCell ref="F16:H16"/>
    <mergeCell ref="F17:H17"/>
    <mergeCell ref="G21:H21"/>
    <mergeCell ref="E6:H6"/>
    <mergeCell ref="E7:H7"/>
    <mergeCell ref="B34:H36"/>
    <mergeCell ref="B38:H40"/>
    <mergeCell ref="B31:E31"/>
    <mergeCell ref="E9:H9"/>
    <mergeCell ref="E8:H8"/>
    <mergeCell ref="G22:H22"/>
    <mergeCell ref="F12:H12"/>
    <mergeCell ref="F13:H13"/>
    <mergeCell ref="F14:H14"/>
    <mergeCell ref="F15:H15"/>
    <mergeCell ref="G20:H20"/>
  </mergeCells>
  <dataValidations count="2">
    <dataValidation type="list" allowBlank="1" showInputMessage="1" showErrorMessage="1" sqref="C2">
      <formula1>"Deutsch,English"</formula1>
    </dataValidation>
    <dataValidation type="list" allowBlank="1" showInputMessage="1" showErrorMessage="1" sqref="D21:D22">
      <formula1>"M,L"</formula1>
    </dataValidation>
  </dataValidations>
  <hyperlinks>
    <hyperlink ref="E9:H9" r:id="rId1" display="info-hu@jopp.com"/>
  </hyperlinks>
  <pageMargins left="0.70866141732283472" right="0.70866141732283472" top="0.78740157480314965" bottom="0.78740157480314965" header="0.31496062992125984" footer="0.31496062992125984"/>
  <pageSetup paperSize="9" scale="54" orientation="portrait" r:id="rId2"/>
  <headerFooter>
    <oddHeader xml:space="preserve">&amp;C&amp;"Arial,Fett"&amp;18
Bestellformular / Purchasing Order Form
&amp;R&amp;"Braggadocio,Kursiv"&amp;32&amp;K006192JOPP
</oddHeader>
    <oddFooter>&amp;R&amp;"Etelka Light,Fett"&amp;14&amp;K006192www.jopp.com</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opLeftCell="A10" zoomScale="175" zoomScaleNormal="175" workbookViewId="0">
      <selection activeCell="C21" sqref="C21"/>
    </sheetView>
  </sheetViews>
  <sheetFormatPr baseColWidth="10" defaultColWidth="11.375" defaultRowHeight="12" x14ac:dyDescent="0.2"/>
  <cols>
    <col min="1" max="1" width="4.25" style="46" bestFit="1" customWidth="1"/>
    <col min="2" max="2" width="49.375" style="46" bestFit="1" customWidth="1"/>
    <col min="3" max="3" width="45" style="46" bestFit="1" customWidth="1"/>
    <col min="4" max="16384" width="11.375" style="46"/>
  </cols>
  <sheetData>
    <row r="1" spans="1:3" x14ac:dyDescent="0.2">
      <c r="A1" s="46" t="s">
        <v>2</v>
      </c>
      <c r="B1" s="46" t="s">
        <v>3</v>
      </c>
      <c r="C1" s="46" t="s">
        <v>4</v>
      </c>
    </row>
    <row r="2" spans="1:3" x14ac:dyDescent="0.2">
      <c r="A2" s="46">
        <v>1</v>
      </c>
      <c r="B2" s="46" t="s">
        <v>63</v>
      </c>
      <c r="C2" s="46" t="s">
        <v>64</v>
      </c>
    </row>
    <row r="3" spans="1:3" x14ac:dyDescent="0.2">
      <c r="A3" s="46">
        <v>2</v>
      </c>
      <c r="B3" s="46" t="s">
        <v>9</v>
      </c>
      <c r="C3" s="46" t="s">
        <v>7</v>
      </c>
    </row>
    <row r="4" spans="1:3" x14ac:dyDescent="0.2">
      <c r="A4" s="46">
        <v>3</v>
      </c>
      <c r="B4" s="46" t="s">
        <v>6</v>
      </c>
      <c r="C4" s="46" t="s">
        <v>8</v>
      </c>
    </row>
    <row r="5" spans="1:3" x14ac:dyDescent="0.2">
      <c r="A5" s="46">
        <v>4</v>
      </c>
      <c r="B5" s="46" t="s">
        <v>10</v>
      </c>
      <c r="C5" s="46" t="s">
        <v>23</v>
      </c>
    </row>
    <row r="6" spans="1:3" x14ac:dyDescent="0.2">
      <c r="A6" s="46">
        <v>5</v>
      </c>
      <c r="B6" s="46" t="s">
        <v>11</v>
      </c>
      <c r="C6" s="46" t="s">
        <v>24</v>
      </c>
    </row>
    <row r="7" spans="1:3" x14ac:dyDescent="0.2">
      <c r="A7" s="46">
        <v>6</v>
      </c>
      <c r="B7" s="46" t="s">
        <v>12</v>
      </c>
      <c r="C7" s="46" t="s">
        <v>25</v>
      </c>
    </row>
    <row r="8" spans="1:3" x14ac:dyDescent="0.2">
      <c r="A8" s="46">
        <v>7</v>
      </c>
      <c r="B8" s="46" t="s">
        <v>13</v>
      </c>
      <c r="C8" s="46" t="s">
        <v>26</v>
      </c>
    </row>
    <row r="9" spans="1:3" x14ac:dyDescent="0.2">
      <c r="A9" s="46">
        <v>8</v>
      </c>
      <c r="B9" s="46" t="s">
        <v>14</v>
      </c>
      <c r="C9" s="46" t="s">
        <v>19</v>
      </c>
    </row>
    <row r="10" spans="1:3" x14ac:dyDescent="0.2">
      <c r="A10" s="46">
        <v>9</v>
      </c>
      <c r="B10" s="46" t="s">
        <v>16</v>
      </c>
      <c r="C10" s="46" t="s">
        <v>20</v>
      </c>
    </row>
    <row r="11" spans="1:3" x14ac:dyDescent="0.2">
      <c r="A11" s="46">
        <v>10</v>
      </c>
      <c r="B11" s="46" t="s">
        <v>15</v>
      </c>
      <c r="C11" s="46" t="s">
        <v>21</v>
      </c>
    </row>
    <row r="12" spans="1:3" x14ac:dyDescent="0.2">
      <c r="A12" s="46">
        <v>11</v>
      </c>
      <c r="B12" s="46" t="s">
        <v>17</v>
      </c>
      <c r="C12" s="46" t="s">
        <v>17</v>
      </c>
    </row>
    <row r="13" spans="1:3" x14ac:dyDescent="0.2">
      <c r="A13" s="46">
        <v>12</v>
      </c>
      <c r="B13" s="46" t="s">
        <v>18</v>
      </c>
      <c r="C13" s="46" t="s">
        <v>22</v>
      </c>
    </row>
    <row r="14" spans="1:3" x14ac:dyDescent="0.2">
      <c r="A14" s="46">
        <v>13</v>
      </c>
      <c r="B14" s="46" t="s">
        <v>27</v>
      </c>
      <c r="C14" s="46" t="s">
        <v>28</v>
      </c>
    </row>
    <row r="15" spans="1:3" x14ac:dyDescent="0.2">
      <c r="A15" s="46">
        <v>14</v>
      </c>
      <c r="B15" s="46" t="s">
        <v>29</v>
      </c>
      <c r="C15" s="46" t="s">
        <v>33</v>
      </c>
    </row>
    <row r="16" spans="1:3" x14ac:dyDescent="0.2">
      <c r="A16" s="46">
        <v>15</v>
      </c>
      <c r="B16" s="46" t="s">
        <v>30</v>
      </c>
      <c r="C16" s="46" t="s">
        <v>34</v>
      </c>
    </row>
    <row r="17" spans="1:8" x14ac:dyDescent="0.2">
      <c r="A17" s="46">
        <v>16</v>
      </c>
      <c r="B17" s="46" t="s">
        <v>31</v>
      </c>
      <c r="C17" s="46" t="s">
        <v>35</v>
      </c>
    </row>
    <row r="18" spans="1:8" x14ac:dyDescent="0.2">
      <c r="A18" s="46">
        <v>17</v>
      </c>
      <c r="B18" s="46" t="s">
        <v>66</v>
      </c>
      <c r="C18" s="46" t="s">
        <v>67</v>
      </c>
    </row>
    <row r="19" spans="1:8" x14ac:dyDescent="0.2">
      <c r="A19" s="46">
        <v>18</v>
      </c>
      <c r="B19" s="46" t="s">
        <v>32</v>
      </c>
      <c r="C19" s="46" t="s">
        <v>36</v>
      </c>
    </row>
    <row r="20" spans="1:8" ht="12.75" x14ac:dyDescent="0.2">
      <c r="A20" s="46">
        <v>19</v>
      </c>
      <c r="B20" s="46" t="s">
        <v>85</v>
      </c>
      <c r="C20" s="51" t="s">
        <v>86</v>
      </c>
    </row>
    <row r="21" spans="1:8" x14ac:dyDescent="0.2">
      <c r="A21" s="46">
        <v>20</v>
      </c>
      <c r="B21" s="46" t="s">
        <v>48</v>
      </c>
      <c r="C21" s="46" t="s">
        <v>49</v>
      </c>
    </row>
    <row r="22" spans="1:8" x14ac:dyDescent="0.2">
      <c r="A22" s="46">
        <v>21</v>
      </c>
      <c r="B22" s="46" t="s">
        <v>37</v>
      </c>
      <c r="C22" s="46" t="s">
        <v>38</v>
      </c>
    </row>
    <row r="23" spans="1:8" x14ac:dyDescent="0.2">
      <c r="A23" s="46">
        <v>22</v>
      </c>
      <c r="B23" s="46" t="s">
        <v>40</v>
      </c>
      <c r="C23" s="46" t="s">
        <v>47</v>
      </c>
    </row>
    <row r="24" spans="1:8" ht="228" x14ac:dyDescent="0.2">
      <c r="A24" s="47">
        <v>23</v>
      </c>
      <c r="B24" s="48" t="s">
        <v>65</v>
      </c>
      <c r="C24" s="49" t="s">
        <v>62</v>
      </c>
    </row>
    <row r="25" spans="1:8" x14ac:dyDescent="0.2">
      <c r="A25" s="46">
        <v>24</v>
      </c>
      <c r="B25" s="46" t="s">
        <v>1</v>
      </c>
      <c r="C25" s="46" t="s">
        <v>39</v>
      </c>
    </row>
    <row r="26" spans="1:8" ht="88.5" customHeight="1" x14ac:dyDescent="0.2">
      <c r="A26" s="47">
        <v>25</v>
      </c>
      <c r="B26" s="48" t="s">
        <v>74</v>
      </c>
      <c r="C26" s="48" t="s">
        <v>73</v>
      </c>
      <c r="D26" s="48"/>
      <c r="E26" s="48"/>
      <c r="F26" s="48"/>
      <c r="G26" s="48"/>
      <c r="H26" s="48"/>
    </row>
    <row r="27" spans="1:8" x14ac:dyDescent="0.2">
      <c r="A27" s="46">
        <v>26</v>
      </c>
      <c r="B27" s="48" t="s">
        <v>41</v>
      </c>
      <c r="C27" s="48" t="s">
        <v>43</v>
      </c>
      <c r="D27" s="48"/>
      <c r="E27" s="48"/>
      <c r="F27" s="48"/>
      <c r="G27" s="48"/>
      <c r="H27" s="48"/>
    </row>
    <row r="28" spans="1:8" x14ac:dyDescent="0.2">
      <c r="A28" s="46">
        <v>27</v>
      </c>
      <c r="B28" s="48" t="s">
        <v>42</v>
      </c>
      <c r="C28" s="48" t="s">
        <v>44</v>
      </c>
      <c r="D28" s="48"/>
      <c r="E28" s="48"/>
      <c r="F28" s="48"/>
      <c r="G28" s="48"/>
      <c r="H28" s="48"/>
    </row>
    <row r="29" spans="1:8" ht="24" x14ac:dyDescent="0.2">
      <c r="A29" s="47">
        <v>28</v>
      </c>
      <c r="B29" s="49" t="s">
        <v>45</v>
      </c>
      <c r="C29" s="49" t="s">
        <v>46</v>
      </c>
    </row>
    <row r="30" spans="1:8" x14ac:dyDescent="0.2">
      <c r="A30" s="47">
        <v>29</v>
      </c>
      <c r="B30" s="48" t="s">
        <v>52</v>
      </c>
      <c r="C30" s="48" t="s">
        <v>53</v>
      </c>
    </row>
    <row r="31" spans="1:8" x14ac:dyDescent="0.2">
      <c r="A31" s="47">
        <v>30</v>
      </c>
      <c r="B31" s="48" t="s">
        <v>81</v>
      </c>
      <c r="C31" s="48" t="s">
        <v>77</v>
      </c>
    </row>
    <row r="32" spans="1:8" x14ac:dyDescent="0.2">
      <c r="A32" s="47">
        <v>31</v>
      </c>
      <c r="B32" s="48" t="s">
        <v>82</v>
      </c>
      <c r="C32" s="48" t="s">
        <v>78</v>
      </c>
    </row>
    <row r="33" spans="1:3" x14ac:dyDescent="0.2">
      <c r="A33" s="47">
        <v>32</v>
      </c>
      <c r="B33" s="48" t="s">
        <v>83</v>
      </c>
      <c r="C33" s="48" t="s">
        <v>79</v>
      </c>
    </row>
    <row r="34" spans="1:3" x14ac:dyDescent="0.2">
      <c r="A34" s="47">
        <v>33</v>
      </c>
      <c r="B34" s="50" t="s">
        <v>50</v>
      </c>
      <c r="C34" s="50" t="s">
        <v>51</v>
      </c>
    </row>
    <row r="35" spans="1:3" x14ac:dyDescent="0.2">
      <c r="A35" s="47">
        <v>34</v>
      </c>
      <c r="B35" s="50" t="s">
        <v>84</v>
      </c>
      <c r="C35" s="50" t="s">
        <v>80</v>
      </c>
    </row>
    <row r="36" spans="1:3" x14ac:dyDescent="0.2">
      <c r="A36" s="46">
        <v>35</v>
      </c>
      <c r="B36" s="46" t="s">
        <v>57</v>
      </c>
      <c r="C36" s="46" t="s">
        <v>56</v>
      </c>
    </row>
    <row r="37" spans="1:3" x14ac:dyDescent="0.2">
      <c r="A37" s="46">
        <v>36</v>
      </c>
      <c r="B37" s="46" t="s">
        <v>71</v>
      </c>
      <c r="C37" s="46" t="s">
        <v>70</v>
      </c>
    </row>
    <row r="38" spans="1:3" x14ac:dyDescent="0.2">
      <c r="A38" s="46">
        <v>37</v>
      </c>
      <c r="B38" s="46" t="s">
        <v>76</v>
      </c>
      <c r="C38" s="46" t="s">
        <v>75</v>
      </c>
    </row>
  </sheetData>
  <hyperlinks>
    <hyperlink ref="B24" r:id="rId1" display="http://www.jopp.com/"/>
  </hyperlinks>
  <pageMargins left="0.7" right="0.7" top="0.78740157499999996" bottom="0.78740157499999996" header="0.3" footer="0.3"/>
  <pageSetup paperSize="9"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PO</vt:lpstr>
      <vt:lpstr>LANG</vt:lpstr>
      <vt:lpstr>Tabelle1</vt:lpstr>
      <vt:lpstr>Tabelle2</vt:lpstr>
      <vt:lpstr>LanguageREF</vt:lpstr>
    </vt:vector>
  </TitlesOfParts>
  <Company>Jopp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Barthelmes Steve</dc:creator>
  <cp:lastModifiedBy>Ulrich Sandra</cp:lastModifiedBy>
  <cp:lastPrinted>2020-03-31T12:12:41Z</cp:lastPrinted>
  <dcterms:created xsi:type="dcterms:W3CDTF">2020-03-27T09:56:31Z</dcterms:created>
  <dcterms:modified xsi:type="dcterms:W3CDTF">2020-04-21T13:19:40Z</dcterms:modified>
</cp:coreProperties>
</file>